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TEUER\RO-BUST\DS-Tools\"/>
    </mc:Choice>
  </mc:AlternateContent>
  <bookViews>
    <workbookView xWindow="0" yWindow="0" windowWidth="19200" windowHeight="8235"/>
  </bookViews>
  <sheets>
    <sheet name="Eingaben" sheetId="1" r:id="rId1"/>
    <sheet name="Auswertung" sheetId="2" r:id="rId2"/>
    <sheet name="Tabs" sheetId="3" state="hidden" r:id="rId3"/>
  </sheets>
  <definedNames>
    <definedName name="_xlnm._FilterDatabase" localSheetId="0" hidden="1">Eingaben!$A$7:$T$33</definedName>
    <definedName name="Bereich">Eingaben!$O$7:$O$35</definedName>
    <definedName name="Datum">Eingaben!$C$4</definedName>
    <definedName name="Dokumentationspflichten">Eingaben!$T$7:$T$35</definedName>
    <definedName name="_xlnm.Print_Area" localSheetId="0">Eingaben!$A$1:$C$36</definedName>
    <definedName name="DS_Niveau">Tabs!$A$3:$B$8</definedName>
    <definedName name="DS_Recht">Eingaben!$R$7:$R$35</definedName>
    <definedName name="Durchführung">Eingaben!$C$4</definedName>
    <definedName name="Firma">Eingaben!$B$4</definedName>
    <definedName name="Gewichtung">Eingaben!$P$7:$P$35</definedName>
    <definedName name="IT_Sicherheit">Eingaben!$S$7:$S$35</definedName>
    <definedName name="Wertung">Eingaben!$Q$7:$Q$35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7" i="1" l="1"/>
  <c r="S25" i="1"/>
  <c r="T24" i="1"/>
  <c r="S20" i="1"/>
  <c r="T17" i="1"/>
  <c r="T9" i="1"/>
  <c r="R27" i="1"/>
  <c r="T30" i="1"/>
  <c r="T31" i="1"/>
  <c r="R28" i="1" l="1"/>
  <c r="S23" i="1"/>
  <c r="R21" i="1"/>
  <c r="T20" i="1"/>
  <c r="T19" i="1"/>
  <c r="T18" i="1"/>
  <c r="R20" i="1"/>
  <c r="R19" i="1"/>
  <c r="R18" i="1"/>
  <c r="R17" i="1"/>
  <c r="T16" i="1"/>
  <c r="T13" i="1"/>
  <c r="T11" i="1"/>
  <c r="R11" i="1"/>
  <c r="R9" i="1"/>
  <c r="R8" i="1"/>
  <c r="R31" i="1"/>
  <c r="Q31" i="1"/>
  <c r="A32" i="1"/>
  <c r="A31" i="1"/>
  <c r="A9" i="1"/>
  <c r="B21" i="2"/>
  <c r="B20" i="2"/>
  <c r="B19" i="2"/>
  <c r="T10" i="1"/>
  <c r="R10" i="1" l="1"/>
  <c r="Q32" i="1"/>
  <c r="Q30" i="1"/>
  <c r="Q29" i="1"/>
  <c r="Q28" i="1"/>
  <c r="Q27" i="1"/>
  <c r="Q26" i="1"/>
  <c r="Q25" i="1"/>
  <c r="Q24" i="1"/>
  <c r="Q23" i="1"/>
  <c r="Q22" i="1"/>
  <c r="Q21" i="1"/>
  <c r="Q20" i="1"/>
  <c r="Q19" i="1"/>
  <c r="Q17" i="1"/>
  <c r="Q16" i="1"/>
  <c r="Q15" i="1"/>
  <c r="Q14" i="1"/>
  <c r="Q13" i="1"/>
  <c r="Q12" i="1"/>
  <c r="Q11" i="1"/>
  <c r="Q10" i="1"/>
  <c r="Q9" i="1"/>
  <c r="Q8" i="1"/>
  <c r="Q18" i="1"/>
  <c r="T21" i="1"/>
  <c r="S26" i="1"/>
  <c r="S24" i="1"/>
  <c r="S22" i="1"/>
  <c r="S19" i="1"/>
  <c r="R32" i="1"/>
  <c r="R30" i="1"/>
  <c r="R29" i="1"/>
  <c r="R16" i="1"/>
  <c r="R15" i="1"/>
  <c r="R14" i="1"/>
  <c r="R13" i="1"/>
  <c r="R12" i="1"/>
  <c r="A1" i="2" l="1"/>
  <c r="S35" i="1" l="1"/>
  <c r="C20" i="2" s="1"/>
  <c r="T35" i="1"/>
  <c r="C21" i="2" s="1"/>
  <c r="R35" i="1"/>
  <c r="C19" i="2" s="1"/>
  <c r="C4" i="1"/>
  <c r="B3" i="2" s="1"/>
  <c r="B4" i="2"/>
  <c r="O35" i="1"/>
  <c r="P35" i="1"/>
  <c r="A10" i="1"/>
  <c r="A11" i="1" s="1"/>
  <c r="A12" i="1" s="1"/>
  <c r="A13" i="1" s="1"/>
  <c r="A14" i="1" s="1"/>
  <c r="A15" i="1" s="1"/>
  <c r="A16" i="1" s="1"/>
  <c r="A17" i="1" s="1"/>
  <c r="A18" i="1" s="1"/>
  <c r="A19" i="1" s="1"/>
  <c r="A20" i="1" s="1"/>
  <c r="A21" i="1" s="1"/>
  <c r="A22" i="1" s="1"/>
  <c r="A23" i="1" s="1"/>
  <c r="A24" i="1" s="1"/>
  <c r="A25" i="1" s="1"/>
  <c r="A26" i="1" s="1"/>
  <c r="A27" i="1" s="1"/>
  <c r="A28" i="1" s="1"/>
  <c r="A29" i="1" s="1"/>
  <c r="A30" i="1" s="1"/>
  <c r="D12" i="2" l="1"/>
  <c r="D10" i="2"/>
  <c r="D8" i="2"/>
  <c r="D11" i="2"/>
  <c r="D9" i="2"/>
  <c r="D7" i="2"/>
  <c r="E8" i="2"/>
  <c r="E10" i="2"/>
  <c r="E11" i="2"/>
  <c r="E12" i="2"/>
  <c r="Q35" i="1"/>
  <c r="E7" i="2" s="1"/>
  <c r="C12" i="2" l="1"/>
  <c r="E9" i="2"/>
  <c r="C9" i="2" s="1"/>
  <c r="C7" i="2"/>
  <c r="C8" i="2"/>
  <c r="C10" i="2"/>
  <c r="C11" i="2"/>
  <c r="D13" i="2"/>
  <c r="E13" i="2" l="1"/>
  <c r="C13" i="2" s="1"/>
  <c r="B16" i="2" s="1"/>
  <c r="A11" i="3" l="1"/>
  <c r="B11" i="3"/>
</calcChain>
</file>

<file path=xl/sharedStrings.xml><?xml version="1.0" encoding="utf-8"?>
<sst xmlns="http://schemas.openxmlformats.org/spreadsheetml/2006/main" count="117" uniqueCount="75">
  <si>
    <t>Gewichtung</t>
  </si>
  <si>
    <t>Wertung</t>
  </si>
  <si>
    <t>Bereich</t>
  </si>
  <si>
    <t>max</t>
  </si>
  <si>
    <t>Checkpoint</t>
  </si>
  <si>
    <t>Erfüllungsgrad</t>
  </si>
  <si>
    <t>BNr</t>
  </si>
  <si>
    <t>Durchschnittliche Wertung</t>
  </si>
  <si>
    <t>Firma</t>
  </si>
  <si>
    <t>Gesamtergebnis</t>
  </si>
  <si>
    <t>Gesamtbewertung</t>
  </si>
  <si>
    <t>Eingabe</t>
  </si>
  <si>
    <t>FNr</t>
  </si>
  <si>
    <t>Relevanz für</t>
  </si>
  <si>
    <t>Dokumentationspflichten</t>
  </si>
  <si>
    <t>Impacts auf</t>
  </si>
  <si>
    <t>Anzahl</t>
  </si>
  <si>
    <t>Wertebereich</t>
  </si>
  <si>
    <t>j</t>
  </si>
  <si>
    <t>n</t>
  </si>
  <si>
    <t>j=ja/n=nein</t>
  </si>
  <si>
    <t>MitgliedsNr</t>
  </si>
  <si>
    <t>j/n/leer</t>
  </si>
  <si>
    <t>Fragenkatalog 1: Datensicherheit / Datenschutz / DSGVO</t>
  </si>
  <si>
    <t>Datenschutz und Datensicherheit (D)</t>
  </si>
  <si>
    <t>Verfahrensübersicht Datenschutz</t>
  </si>
  <si>
    <t>Datensicherheit</t>
  </si>
  <si>
    <t>Technische Sicherheit</t>
  </si>
  <si>
    <t>Organisation und Führung</t>
  </si>
  <si>
    <t>Datenschutz unbd -sicherheit weisen sehr viele Mängel auf - Akuter Handlungsbedarf!</t>
  </si>
  <si>
    <t>Datenschutz und Datensicherheit unbekannt - Akuter Handlungsbedarf!</t>
  </si>
  <si>
    <t>Datenschutz und Datensicherheit sind mängelbehaftet - hoher Handlungsbedarf!</t>
  </si>
  <si>
    <t>Datenschutz und Datensicherheit sind teilweise mängelbehaftet - Verbesserungen stark empfohlen</t>
  </si>
  <si>
    <t>Datenschutz und Datensicherheit sind weitestgehend ordnungsgemäß - Verbesserungen sollten dennoch erfolgen</t>
  </si>
  <si>
    <t>Datenschutz und Datensicherheit sind vorbildlich!</t>
  </si>
  <si>
    <t>Gibt es ein detailliertes Datensicherungskonzept, das auch Wiederherstellungstests beinhaltet?</t>
  </si>
  <si>
    <t>RO-BUST DSDS-Selbsteinschätzung / Arztpraxen</t>
  </si>
  <si>
    <t>Praxisbezeichnung</t>
  </si>
  <si>
    <t>Haben Sie die einzelnen Verarbeitungen ausreichend dokumentiert (gesonderte Verarbeitungsverzeichnisse z.B. für Mitarbeiterprozesse, Patientenprozesse etc)?</t>
  </si>
  <si>
    <t>Wurden alle Mitarbeiter/innen, die personenbezogene Daten verarbeiten, in ausreichendem Umfang nachweislich unterwiesen (Schulung)?</t>
  </si>
  <si>
    <t>Gibt es eine aktuelle, verbindliche und betriebsübergreifende IT-Sicherheitsrichtlinie oder zumindest Anweisungen zur sicheren IT-Nutzung?</t>
  </si>
  <si>
    <t>Abschnitt</t>
  </si>
  <si>
    <t>TOMs</t>
  </si>
  <si>
    <t>Sofern mehr als 9 Mitarbeiter personenbezogene Daten verarbeiten - Haben Sie einen Datenschutzbeauftragten bestellt bzw. benannt?</t>
  </si>
  <si>
    <t>Setzen Sie in angemessenem Umfang Sicherheitssoftware (Firewallsysteme, VPN-Tunnel, Virenscanner, Spamfilter) ein und werden zumindest Schadensfälle protokolliert?</t>
  </si>
  <si>
    <t>web</t>
  </si>
  <si>
    <t>Glauben Sie, dass Sie bereits gut auf die Anforderungen der DSGVO vorbereitet sind?</t>
  </si>
  <si>
    <t>DS-Org</t>
  </si>
  <si>
    <t>VerfVerz</t>
  </si>
  <si>
    <t>Verarbeitung</t>
  </si>
  <si>
    <t>Allgemeine Voraussetzungen</t>
  </si>
  <si>
    <t>Allg</t>
  </si>
  <si>
    <t>allg</t>
  </si>
  <si>
    <t>Datenschutz-Organisation</t>
  </si>
  <si>
    <t>web-Sicherheit</t>
  </si>
  <si>
    <t>DS-Bereich / Anforderungen zu</t>
  </si>
  <si>
    <t>Verarbeitung personenbezogener Daten</t>
  </si>
  <si>
    <t>Haben Sie sich bereits eine Übersicht über die Anforderungen der Datenschutzgrundverordnung (DSGVO) verschafft (insbesondere solche, die Ihre Tätigkeit betreffen)?</t>
  </si>
  <si>
    <t>Liegt eine vollständige und aktuelle Übersicht der Verarbeitungstätigkeiten von  personenbezogenen Daten nach DSGVO bereits vor?</t>
  </si>
  <si>
    <t>Ist für jede Bearbeitung personenbezogener Daten festgelegt, zu welchem Zweck sie erfolgt (bzw. auf Grund welcher Rechtsgrundlage)?</t>
  </si>
  <si>
    <t>Haben Sie dabei den Erlaubnistatbestand für die Erhebung und Verarbeitung personenbezogener Daten dokumentiert (Unterscheidung der Rechtsgrundlagen nach gesetzlicher Vorgabe, vertraglicher Vereinbarung oder Einwilligung)?</t>
  </si>
  <si>
    <t xml:space="preserve">Sind für die Weitergabe personenbezogener Daten zur Verarbeitung durch Dritte die notwendigen vertraglichen Regelungen zum Datenschutz getroffen (Auftragsverarbeitungsvereinbarungen / neu Auftragsverarbeitungsvereinbarung)? </t>
  </si>
  <si>
    <t>Sind verbindliche Aufbewahrungsfristen bzw. Fristen zur Löschung personenbezogener Daten festgelegt?</t>
  </si>
  <si>
    <t>Ist das Prinzip der Datensparsamkeit bekannt und wird beachtet (nur Daten erhoben, die auch für Ihre Tätigkeit relevant sind)?</t>
  </si>
  <si>
    <t>Sind alle Mitarbeiter/innen, die personenbezogene Daten bearbeiten, schriftich auf die Beachtung der datenschutzrechtlichen Anforderungen nach DSGVO verpflichtet (oder wie bisher nach § 5 BDSG) ?</t>
  </si>
  <si>
    <t>Sind Ihre datenschutzbezogenen Vorgaben in einer aktuellen Fassung für alle Mitarbeiter jederzeit einsehbar?</t>
  </si>
  <si>
    <t>Haben Sie bereits die notwendigen Mitteilungen erstellt (Bewohnerinformation), die Sie nach dem Transparenzgebot der DSGVO den Betroffenen vor Verarbeitung personenbezogener Daten zur Verfügungs stellen müssen?</t>
  </si>
  <si>
    <t>Können alle Bewohner bzw. deren ges. Vertreter) in einfacher Weise Kenntnis von der Bewohnerinformation nehmen (z.B. durch Aushang, Mitteilungsblatt, Homepage)?</t>
  </si>
  <si>
    <t>Haben Sie die notendigen Meldungen zum Start des DSGVO-Anwendungszeitraums vorbereitet (z.B. Benennung des Datenschutzbeauftragten an die Aufsichtsbehörde) und wissen Sie wohin Sie was melden müssen?</t>
  </si>
  <si>
    <t>Haben Sie sich einen Termin zur Überprüfung der Erfüllung der Anforderungen nach DSGVO gesetzt (Selbstbeurteilung) oder eine externe Überprüfung bereits veranlasst?</t>
  </si>
  <si>
    <t>Gibt es dokumentierte IT-Berechtigungskonzepte oder ein übergreifendes Konzept für alle IT-Systeme, das auch Funktionstrennungen und minimale Berechtigung berücksichtigt?</t>
  </si>
  <si>
    <t>Wurden allgemeine Richtlinien für die Nutzung von Internet und E-Mail-Diensten erarbeitet und in Kraft gesetzt (z.B. auch Unterbindung der Nutzung nicht erwünschter Webseiten etc.)?</t>
  </si>
  <si>
    <t>Werden personenbezogene Daten und besoners gefährdete Systeme (Notebooks oder mobile Datenträger wie USB-Sticks) ausreichend durch Verschlüsselung oder andere vergleichbare Maßnahmen geschützt?</t>
  </si>
  <si>
    <t>Ist bei Wartung bzw. Fernwartung von Systemen in Ihrem Unternehmen sichergestellt, dass die Dienstleister keinen Zugriff auf personenbezogene Daten erhalten können oder sind alternativ Auftragsverarbeitungsvereinbarungen getroffen?</t>
  </si>
  <si>
    <t>Haben Sie auf Ihrer Homepage (ggf. auch Facebook und andere social media Kanäle) die gesetzlichen Anforderung zur Impressumspflicht umgesetzt und eine aktuelle Datenschutzerklärung dort eingebunden (die auch alle notwendigen Angaben enthält)?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</si>
</sst>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2"/>
      <color rgb="FF0070C0"/>
      <name val="Calibri"/>
      <family val="2"/>
      <scheme val="minor"/>
    </font>
    <font>
      <sz val="11"/>
      <color rgb="FF0070C0"/>
      <name val="Calibri"/>
      <family val="2"/>
      <scheme val="minor"/>
    </font>
    <font>
      <sz val="11"/>
      <name val="Calibri"/>
      <family val="2"/>
      <scheme val="minor"/>
    </font>
    <font>
      <b/>
      <sz val="12"/>
      <color rgb="FF002060"/>
      <name val="Calibri"/>
      <family val="2"/>
      <scheme val="minor"/>
    </font>
    <font>
      <b/>
      <sz val="12"/>
      <color rgb="FF002060"/>
      <name val="Arial Rounded MT Bold"/>
      <family val="2"/>
    </font>
    <font>
      <b/>
      <sz val="11"/>
      <color rgb="FF002060"/>
      <name val="Calibri"/>
      <family val="2"/>
      <scheme val="minor"/>
    </font>
    <font>
      <i/>
      <sz val="11"/>
      <color theme="1"/>
      <name val="Calibri"/>
      <family val="2"/>
      <scheme val="minor"/>
    </font>
    <font>
      <b/>
      <sz val="11"/>
      <color rgb="FF0070C0"/>
      <name val="Calibri"/>
      <family val="2"/>
      <scheme val="minor"/>
    </font>
    <font>
      <b/>
      <i/>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CFF99"/>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61">
    <xf numFmtId="0" fontId="0" fillId="0" borderId="0" xfId="0"/>
    <xf numFmtId="0" fontId="0" fillId="0" borderId="0" xfId="0"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0" fontId="3" fillId="0" borderId="1" xfId="0" applyFont="1" applyBorder="1" applyAlignment="1">
      <alignment vertical="top" wrapText="1"/>
    </xf>
    <xf numFmtId="0" fontId="0" fillId="0" borderId="1" xfId="0" applyBorder="1"/>
    <xf numFmtId="0" fontId="0" fillId="0" borderId="0" xfId="0" applyAlignment="1">
      <alignment horizontal="center" vertical="center"/>
    </xf>
    <xf numFmtId="0" fontId="3" fillId="0" borderId="0" xfId="0" applyFont="1" applyAlignment="1">
      <alignment horizontal="center" vertical="top" wrapText="1"/>
    </xf>
    <xf numFmtId="9" fontId="0" fillId="0" borderId="0" xfId="0" applyNumberFormat="1"/>
    <xf numFmtId="0" fontId="0" fillId="0" borderId="0" xfId="0" applyAlignment="1">
      <alignment horizontal="center"/>
    </xf>
    <xf numFmtId="0" fontId="1" fillId="3" borderId="3" xfId="0" applyFont="1" applyFill="1" applyBorder="1"/>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3" xfId="0" applyFont="1" applyFill="1" applyBorder="1" applyAlignment="1">
      <alignment horizontal="center"/>
    </xf>
    <xf numFmtId="0" fontId="0" fillId="0" borderId="3" xfId="0" applyBorder="1"/>
    <xf numFmtId="0" fontId="0" fillId="2" borderId="6" xfId="0" applyFill="1" applyBorder="1" applyAlignment="1">
      <alignment horizontal="center"/>
    </xf>
    <xf numFmtId="0" fontId="0" fillId="2" borderId="0" xfId="0" applyFill="1" applyBorder="1"/>
    <xf numFmtId="9" fontId="0" fillId="2" borderId="7" xfId="0" applyNumberFormat="1" applyFill="1" applyBorder="1" applyAlignment="1">
      <alignment horizontal="center"/>
    </xf>
    <xf numFmtId="0" fontId="0" fillId="2" borderId="8" xfId="0" applyFill="1" applyBorder="1" applyAlignment="1">
      <alignment horizontal="center"/>
    </xf>
    <xf numFmtId="0" fontId="0" fillId="2" borderId="9" xfId="0" applyFill="1" applyBorder="1"/>
    <xf numFmtId="9" fontId="0" fillId="2" borderId="10" xfId="0" applyNumberFormat="1" applyFill="1" applyBorder="1" applyAlignment="1">
      <alignment horizontal="center"/>
    </xf>
    <xf numFmtId="0" fontId="8" fillId="0" borderId="0" xfId="0" applyFont="1"/>
    <xf numFmtId="0" fontId="9" fillId="3" borderId="2" xfId="0" applyFont="1" applyFill="1" applyBorder="1"/>
    <xf numFmtId="0" fontId="0" fillId="2" borderId="11" xfId="0" applyFill="1" applyBorder="1" applyAlignment="1">
      <alignment wrapText="1"/>
    </xf>
    <xf numFmtId="0" fontId="8" fillId="0" borderId="12" xfId="0" applyFont="1" applyBorder="1"/>
    <xf numFmtId="0" fontId="10" fillId="0" borderId="1" xfId="0" applyFont="1" applyBorder="1" applyAlignment="1">
      <alignment vertical="top" wrapText="1"/>
    </xf>
    <xf numFmtId="0" fontId="10" fillId="0" borderId="13" xfId="0" applyFont="1" applyBorder="1" applyAlignment="1">
      <alignment vertical="top" wrapText="1"/>
    </xf>
    <xf numFmtId="0" fontId="2" fillId="0" borderId="8" xfId="0" applyFont="1" applyBorder="1"/>
    <xf numFmtId="0" fontId="9"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horizontal="center" vertical="center" wrapText="1"/>
    </xf>
    <xf numFmtId="0" fontId="9" fillId="3" borderId="14" xfId="0" applyFont="1" applyFill="1" applyBorder="1"/>
    <xf numFmtId="0" fontId="0" fillId="2" borderId="14" xfId="0" applyFill="1" applyBorder="1" applyAlignment="1">
      <alignment wrapText="1"/>
    </xf>
    <xf numFmtId="0" fontId="0" fillId="2" borderId="15" xfId="0" applyFill="1" applyBorder="1" applyAlignment="1">
      <alignment wrapText="1"/>
    </xf>
    <xf numFmtId="0" fontId="9" fillId="3" borderId="14" xfId="0" applyFont="1" applyFill="1" applyBorder="1" applyAlignment="1">
      <alignment horizontal="center"/>
    </xf>
    <xf numFmtId="0" fontId="0" fillId="2" borderId="14" xfId="0" applyFill="1" applyBorder="1" applyAlignment="1">
      <alignment horizontal="center" wrapText="1"/>
    </xf>
    <xf numFmtId="0" fontId="0" fillId="2" borderId="15" xfId="0" applyFill="1" applyBorder="1" applyAlignment="1">
      <alignment horizontal="center" wrapText="1"/>
    </xf>
    <xf numFmtId="0" fontId="0" fillId="2" borderId="11" xfId="0" applyFill="1" applyBorder="1" applyAlignment="1">
      <alignment horizontal="center" wrapText="1"/>
    </xf>
    <xf numFmtId="0" fontId="10" fillId="0" borderId="0" xfId="0" applyFont="1"/>
    <xf numFmtId="0" fontId="6" fillId="4" borderId="0" xfId="0" applyFont="1" applyFill="1" applyAlignment="1" applyProtection="1">
      <alignment horizontal="center" vertical="center"/>
      <protection locked="0"/>
    </xf>
    <xf numFmtId="14" fontId="0" fillId="4" borderId="10" xfId="0" applyNumberFormat="1" applyFill="1" applyBorder="1" applyProtection="1">
      <protection locked="0"/>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pplyProtection="1">
      <alignment horizontal="center" vertical="center"/>
      <protection hidden="1"/>
    </xf>
    <xf numFmtId="0" fontId="0" fillId="0" borderId="0" xfId="0" applyProtection="1">
      <protection hidden="1"/>
    </xf>
    <xf numFmtId="0" fontId="0" fillId="4" borderId="9" xfId="0" applyFill="1" applyBorder="1" applyAlignment="1" applyProtection="1">
      <alignment vertical="top" wrapText="1"/>
      <protection locked="0"/>
    </xf>
    <xf numFmtId="0" fontId="1" fillId="2" borderId="4" xfId="0" applyFont="1" applyFill="1" applyBorder="1"/>
    <xf numFmtId="9" fontId="1" fillId="2" borderId="5" xfId="0" applyNumberFormat="1" applyFont="1" applyFill="1" applyBorder="1" applyAlignment="1">
      <alignment horizontal="center"/>
    </xf>
    <xf numFmtId="0" fontId="10" fillId="0" borderId="0" xfId="0" applyFont="1" applyAlignment="1">
      <alignment horizontal="center"/>
    </xf>
    <xf numFmtId="0" fontId="12" fillId="0" borderId="0" xfId="0" applyFont="1" applyAlignment="1">
      <alignment vertical="top" wrapText="1"/>
    </xf>
    <xf numFmtId="0" fontId="10" fillId="4" borderId="0" xfId="0" applyFont="1" applyFill="1" applyProtection="1">
      <protection locked="0"/>
    </xf>
    <xf numFmtId="0" fontId="0" fillId="0" borderId="0" xfId="0" applyAlignment="1">
      <alignment wrapText="1"/>
    </xf>
    <xf numFmtId="0" fontId="0" fillId="2" borderId="11" xfId="0" applyFill="1" applyBorder="1" applyAlignment="1">
      <alignment vertical="center" wrapText="1"/>
    </xf>
    <xf numFmtId="0" fontId="11" fillId="0" borderId="12" xfId="0" applyFont="1" applyBorder="1" applyAlignment="1">
      <alignment horizontal="center"/>
    </xf>
    <xf numFmtId="0" fontId="11" fillId="0" borderId="1" xfId="0" applyFont="1" applyBorder="1" applyAlignment="1">
      <alignment horizontal="center"/>
    </xf>
    <xf numFmtId="0" fontId="11" fillId="0" borderId="13" xfId="0" applyFont="1" applyBorder="1" applyAlignment="1">
      <alignment horizontal="center"/>
    </xf>
    <xf numFmtId="0" fontId="5" fillId="0" borderId="12" xfId="0" applyFont="1" applyBorder="1" applyAlignment="1">
      <alignment horizontal="center"/>
    </xf>
    <xf numFmtId="0" fontId="5" fillId="0" borderId="1" xfId="0" applyFont="1" applyBorder="1" applyAlignment="1">
      <alignment horizontal="center"/>
    </xf>
    <xf numFmtId="0" fontId="5" fillId="0" borderId="13" xfId="0" applyFont="1" applyBorder="1" applyAlignment="1">
      <alignment horizontal="center"/>
    </xf>
  </cellXfs>
  <cellStyles count="1">
    <cellStyle name="Standard" xfId="0" builtinId="0"/>
  </cellStyles>
  <dxfs count="0"/>
  <tableStyles count="0" defaultTableStyle="TableStyleMedium2" defaultPivotStyle="PivotStyleLight16"/>
  <colors>
    <mruColors>
      <color rgb="FFCC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view3D>
      <c:rotX val="15"/>
      <c:rotY val="20"/>
      <c:rAngAx val="0"/>
    </c:view3D>
    <c:floor>
      <c:thickness val="0"/>
      <c:spPr>
        <a:solidFill>
          <a:schemeClr val="accent1">
            <a:lumMod val="60000"/>
            <a:lumOff val="40000"/>
          </a:schemeClr>
        </a:solidFill>
        <a:ln>
          <a:noFill/>
        </a:ln>
        <a:effectLst/>
        <a:sp3d/>
      </c:spPr>
    </c:floor>
    <c:sideWall>
      <c:thickness val="0"/>
      <c:spPr>
        <a:gradFill>
          <a:gsLst>
            <a:gs pos="0">
              <a:srgbClr val="92D050"/>
            </a:gs>
            <a:gs pos="56000">
              <a:srgbClr val="FFFF00"/>
            </a:gs>
            <a:gs pos="78000">
              <a:srgbClr val="FFC000"/>
            </a:gs>
            <a:gs pos="100000">
              <a:srgbClr val="FF0000"/>
            </a:gs>
          </a:gsLst>
          <a:lin ang="5400000" scaled="1"/>
        </a:gradFill>
        <a:ln>
          <a:noFill/>
        </a:ln>
        <a:effectLst/>
        <a:sp3d/>
      </c:spPr>
    </c:sideWall>
    <c:backWall>
      <c:thickness val="0"/>
      <c:spPr>
        <a:gradFill>
          <a:gsLst>
            <a:gs pos="0">
              <a:srgbClr val="92D050"/>
            </a:gs>
            <a:gs pos="23000">
              <a:srgbClr val="FFFF00"/>
            </a:gs>
            <a:gs pos="52000">
              <a:srgbClr val="FFC000"/>
            </a:gs>
            <a:gs pos="100000">
              <a:srgbClr val="FF0000"/>
            </a:gs>
          </a:gsLst>
          <a:lin ang="5400000" scaled="1"/>
        </a:gradFill>
        <a:ln>
          <a:noFill/>
        </a:ln>
        <a:effectLst/>
        <a:sp3d/>
      </c:spPr>
    </c:backWall>
    <c:plotArea>
      <c:layout>
        <c:manualLayout>
          <c:layoutTarget val="inner"/>
          <c:xMode val="edge"/>
          <c:yMode val="edge"/>
          <c:x val="0.29621303587051617"/>
          <c:y val="0.21148913677456985"/>
          <c:w val="0.41868525809273843"/>
          <c:h val="0.69780876348789733"/>
        </c:manualLayout>
      </c:layout>
      <c:bar3DChart>
        <c:barDir val="col"/>
        <c:grouping val="stacked"/>
        <c:varyColors val="0"/>
        <c:ser>
          <c:idx val="0"/>
          <c:order val="0"/>
          <c:tx>
            <c:strRef>
              <c:f>Auswertung!$C$6</c:f>
              <c:strCache>
                <c:ptCount val="1"/>
                <c:pt idx="0">
                  <c:v>Erfüllungsgrad</c:v>
                </c:pt>
              </c:strCache>
            </c:strRef>
          </c:tx>
          <c:spPr>
            <a:solidFill>
              <a:srgbClr val="0070C0"/>
            </a:solidFill>
            <a:ln>
              <a:noFill/>
            </a:ln>
            <a:effectLst/>
            <a:sp3d/>
          </c:spPr>
          <c:invertIfNegative val="0"/>
          <c:dLbls>
            <c:dLbl>
              <c:idx val="0"/>
              <c:tx>
                <c:rich>
                  <a:bodyPr/>
                  <a:lstStyle/>
                  <a:p>
                    <a:fld id="{D84F9BCE-319C-406C-B6FF-A132DFB18E4C}" type="CELLRANGE">
                      <a:rPr lang="en-US"/>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42F0CCDA-CCF8-4F93-8D9F-45154CFD7A03}"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B9EAD021-D415-4AFD-8947-EE2F043B4F79}"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730EC8A8-594C-4278-91FB-27706A657B95}"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4"/>
              <c:tx>
                <c:rich>
                  <a:bodyPr/>
                  <a:lstStyle/>
                  <a:p>
                    <a:fld id="{FA94C369-AC9F-425B-8522-E36D9D9C3C5D}"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rich>
                  <a:bodyPr/>
                  <a:lstStyle/>
                  <a:p>
                    <a:fld id="{D81F3E3C-D99E-4DF6-96BA-463E93292C83}" type="CELLRANGE">
                      <a:rPr lang="de-DE"/>
                      <a:pPr/>
                      <a:t>[ZELLBEREICH]</a:t>
                    </a:fld>
                    <a:endParaRPr lang="de-D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de-DE"/>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cat>
            <c:strRef>
              <c:f>Auswertung!$B$7:$B$12</c:f>
              <c:strCache>
                <c:ptCount val="6"/>
                <c:pt idx="0">
                  <c:v>Allgemeine Voraussetzungen</c:v>
                </c:pt>
                <c:pt idx="1">
                  <c:v>Verfahrensübersicht Datenschutz</c:v>
                </c:pt>
                <c:pt idx="2">
                  <c:v>Verarbeitung personenbezogener Daten</c:v>
                </c:pt>
                <c:pt idx="3">
                  <c:v>Datensicherheit</c:v>
                </c:pt>
                <c:pt idx="4">
                  <c:v>web-Sicherheit</c:v>
                </c:pt>
                <c:pt idx="5">
                  <c:v>Datenschutz-Organisation</c:v>
                </c:pt>
              </c:strCache>
            </c:strRef>
          </c:cat>
          <c:val>
            <c:numRef>
              <c:f>Auswertung!$C$7:$C$12</c:f>
              <c:numCache>
                <c:formatCode>0%</c:formatCode>
                <c:ptCount val="6"/>
                <c:pt idx="0">
                  <c:v>0.25</c:v>
                </c:pt>
                <c:pt idx="1">
                  <c:v>0.44444444444444442</c:v>
                </c:pt>
                <c:pt idx="2">
                  <c:v>0.33333333333333331</c:v>
                </c:pt>
                <c:pt idx="3">
                  <c:v>0.7142857142857143</c:v>
                </c:pt>
                <c:pt idx="4">
                  <c:v>0.6</c:v>
                </c:pt>
                <c:pt idx="5">
                  <c:v>0.72727272727272729</c:v>
                </c:pt>
              </c:numCache>
            </c:numRef>
          </c:val>
          <c:extLst>
            <c:ext xmlns:c15="http://schemas.microsoft.com/office/drawing/2012/chart" uri="{02D57815-91ED-43cb-92C2-25804820EDAC}">
              <c15:datalabelsRange>
                <c15:f>Auswertung!$A$7:$A$12</c15:f>
                <c15:dlblRangeCache>
                  <c:ptCount val="6"/>
                  <c:pt idx="0">
                    <c:v>1</c:v>
                  </c:pt>
                  <c:pt idx="1">
                    <c:v>2</c:v>
                  </c:pt>
                  <c:pt idx="2">
                    <c:v>3</c:v>
                  </c:pt>
                  <c:pt idx="3">
                    <c:v>4</c:v>
                  </c:pt>
                  <c:pt idx="4">
                    <c:v>5</c:v>
                  </c:pt>
                  <c:pt idx="5">
                    <c:v>6</c:v>
                  </c:pt>
                </c15:dlblRangeCache>
              </c15:datalabelsRange>
            </c:ext>
          </c:extLst>
        </c:ser>
        <c:dLbls>
          <c:showLegendKey val="0"/>
          <c:showVal val="0"/>
          <c:showCatName val="0"/>
          <c:showSerName val="0"/>
          <c:showPercent val="0"/>
          <c:showBubbleSize val="0"/>
        </c:dLbls>
        <c:gapWidth val="150"/>
        <c:shape val="box"/>
        <c:axId val="111225808"/>
        <c:axId val="111226368"/>
        <c:axId val="0"/>
      </c:bar3DChart>
      <c:catAx>
        <c:axId val="111225808"/>
        <c:scaling>
          <c:orientation val="minMax"/>
        </c:scaling>
        <c:delete val="1"/>
        <c:axPos val="b"/>
        <c:numFmt formatCode="General" sourceLinked="1"/>
        <c:majorTickMark val="none"/>
        <c:minorTickMark val="none"/>
        <c:tickLblPos val="nextTo"/>
        <c:crossAx val="111226368"/>
        <c:crosses val="autoZero"/>
        <c:auto val="1"/>
        <c:lblAlgn val="ctr"/>
        <c:lblOffset val="100"/>
        <c:noMultiLvlLbl val="0"/>
      </c:catAx>
      <c:valAx>
        <c:axId val="111226368"/>
        <c:scaling>
          <c:orientation val="minMax"/>
          <c:max val="1"/>
          <c:min val="0"/>
        </c:scaling>
        <c:delete val="0"/>
        <c:axPos val="l"/>
        <c:majorGridlines>
          <c:spPr>
            <a:ln w="9525" cap="flat" cmpd="sng" algn="ctr">
              <a:solidFill>
                <a:schemeClr val="accent1"/>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11225808"/>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rgbClr val="002060"/>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9525</xdr:colOff>
      <xdr:row>4</xdr:row>
      <xdr:rowOff>171450</xdr:rowOff>
    </xdr:from>
    <xdr:to>
      <xdr:col>9</xdr:col>
      <xdr:colOff>200025</xdr:colOff>
      <xdr:row>21</xdr:row>
      <xdr:rowOff>14288</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U36"/>
  <sheetViews>
    <sheetView tabSelected="1" workbookViewId="0">
      <pane xSplit="3" ySplit="7" topLeftCell="D26" activePane="bottomRight" state="frozen"/>
      <selection pane="topRight" activeCell="E1" sqref="E1"/>
      <selection pane="bottomLeft" activeCell="A8" sqref="A8"/>
      <selection pane="bottomRight" activeCell="B27" sqref="B27"/>
    </sheetView>
  </sheetViews>
  <sheetFormatPr baseColWidth="10" defaultRowHeight="15" outlineLevelCol="1" x14ac:dyDescent="0.25"/>
  <cols>
    <col min="1" max="1" width="12.7109375" customWidth="1"/>
    <col min="2" max="2" width="80.28515625" customWidth="1"/>
    <col min="3" max="3" width="14.7109375" customWidth="1"/>
    <col min="4" max="4" width="4" customWidth="1"/>
    <col min="5" max="5" width="12.42578125" hidden="1" customWidth="1" outlineLevel="1"/>
    <col min="6" max="6" width="13.140625" hidden="1" customWidth="1" outlineLevel="1"/>
    <col min="7" max="14" width="11.42578125" hidden="1" customWidth="1" outlineLevel="1"/>
    <col min="15" max="15" width="11.42578125" hidden="1" customWidth="1" outlineLevel="1" collapsed="1"/>
    <col min="16" max="16" width="12.7109375" hidden="1" customWidth="1" outlineLevel="1"/>
    <col min="17" max="19" width="11.42578125" hidden="1" customWidth="1" outlineLevel="1"/>
    <col min="20" max="20" width="14.5703125" hidden="1" customWidth="1" outlineLevel="1"/>
    <col min="21" max="21" width="11.42578125" collapsed="1"/>
  </cols>
  <sheetData>
    <row r="1" spans="1:20" ht="15.75" x14ac:dyDescent="0.25">
      <c r="A1" s="22" t="s">
        <v>36</v>
      </c>
      <c r="B1" s="1"/>
      <c r="C1" s="39" t="s">
        <v>21</v>
      </c>
    </row>
    <row r="2" spans="1:20" ht="15.75" x14ac:dyDescent="0.25">
      <c r="A2" s="22"/>
      <c r="B2" s="51" t="s">
        <v>24</v>
      </c>
      <c r="C2" s="52">
        <v>201805</v>
      </c>
    </row>
    <row r="3" spans="1:20" ht="15.75" x14ac:dyDescent="0.25">
      <c r="A3" s="25"/>
      <c r="B3" s="26" t="s">
        <v>11</v>
      </c>
      <c r="C3" s="27"/>
    </row>
    <row r="4" spans="1:20" ht="15.75" x14ac:dyDescent="0.25">
      <c r="A4" s="28" t="s">
        <v>8</v>
      </c>
      <c r="B4" s="47" t="s">
        <v>37</v>
      </c>
      <c r="C4" s="41">
        <f ca="1">NOW()</f>
        <v>43192.640141782409</v>
      </c>
    </row>
    <row r="5" spans="1:20" ht="15.75" x14ac:dyDescent="0.25">
      <c r="A5" s="4"/>
      <c r="B5" s="1"/>
    </row>
    <row r="6" spans="1:20" ht="15.75" x14ac:dyDescent="0.25">
      <c r="A6" s="4" t="s">
        <v>23</v>
      </c>
      <c r="B6" s="1"/>
      <c r="C6" s="50" t="s">
        <v>20</v>
      </c>
      <c r="O6" s="58" t="s">
        <v>17</v>
      </c>
      <c r="P6" s="59"/>
      <c r="Q6" s="60"/>
      <c r="R6" s="55" t="s">
        <v>13</v>
      </c>
      <c r="S6" s="56"/>
      <c r="T6" s="57"/>
    </row>
    <row r="7" spans="1:20" ht="15.75" customHeight="1" x14ac:dyDescent="0.25">
      <c r="A7" s="29" t="s">
        <v>12</v>
      </c>
      <c r="B7" s="30" t="s">
        <v>4</v>
      </c>
      <c r="C7" s="31" t="s">
        <v>22</v>
      </c>
      <c r="D7" s="7"/>
      <c r="N7" t="s">
        <v>41</v>
      </c>
      <c r="O7" s="42" t="s">
        <v>2</v>
      </c>
      <c r="P7" s="43" t="s">
        <v>0</v>
      </c>
      <c r="Q7" s="44" t="s">
        <v>1</v>
      </c>
      <c r="R7" s="42" t="s">
        <v>28</v>
      </c>
      <c r="S7" s="43" t="s">
        <v>27</v>
      </c>
      <c r="T7" s="44" t="s">
        <v>14</v>
      </c>
    </row>
    <row r="8" spans="1:20" ht="47.25" x14ac:dyDescent="0.25">
      <c r="A8" s="8">
        <v>1</v>
      </c>
      <c r="B8" s="2" t="s">
        <v>57</v>
      </c>
      <c r="C8" s="40" t="s">
        <v>18</v>
      </c>
      <c r="D8" s="7"/>
      <c r="N8" t="s">
        <v>51</v>
      </c>
      <c r="O8" s="45">
        <v>1</v>
      </c>
      <c r="P8" s="45">
        <v>1</v>
      </c>
      <c r="Q8" s="45">
        <f t="shared" ref="Q8:Q17" si="0">IF(C8="j",+P8*1,0)</f>
        <v>1</v>
      </c>
      <c r="R8" s="45">
        <f t="shared" ref="R8:R11" si="1">IF(AND(C8="n",P8&gt;1),1,0)</f>
        <v>0</v>
      </c>
      <c r="S8" s="46"/>
      <c r="T8" s="45"/>
    </row>
    <row r="9" spans="1:20" ht="31.5" x14ac:dyDescent="0.25">
      <c r="A9" s="8">
        <f t="shared" ref="A9:A32" si="2">+A8+1</f>
        <v>2</v>
      </c>
      <c r="B9" s="2" t="s">
        <v>58</v>
      </c>
      <c r="C9" s="40" t="s">
        <v>19</v>
      </c>
      <c r="N9" t="s">
        <v>48</v>
      </c>
      <c r="O9" s="45">
        <v>2</v>
      </c>
      <c r="P9" s="45">
        <v>3</v>
      </c>
      <c r="Q9" s="45">
        <f t="shared" si="0"/>
        <v>0</v>
      </c>
      <c r="R9" s="45">
        <f t="shared" si="1"/>
        <v>1</v>
      </c>
      <c r="S9" s="46"/>
      <c r="T9" s="45">
        <f t="shared" ref="T9:T20" si="3">IF(AND(C9="n",P9&gt;1),1,0)</f>
        <v>1</v>
      </c>
    </row>
    <row r="10" spans="1:20" ht="31.5" x14ac:dyDescent="0.25">
      <c r="A10" s="8">
        <f t="shared" si="2"/>
        <v>3</v>
      </c>
      <c r="B10" s="2" t="s">
        <v>38</v>
      </c>
      <c r="C10" s="40" t="s">
        <v>19</v>
      </c>
      <c r="N10" t="s">
        <v>48</v>
      </c>
      <c r="O10" s="45">
        <v>2</v>
      </c>
      <c r="P10" s="45">
        <v>2</v>
      </c>
      <c r="Q10" s="45">
        <f t="shared" si="0"/>
        <v>0</v>
      </c>
      <c r="R10" s="45">
        <f t="shared" si="1"/>
        <v>1</v>
      </c>
      <c r="S10" s="45"/>
      <c r="T10" s="45">
        <f t="shared" si="3"/>
        <v>1</v>
      </c>
    </row>
    <row r="11" spans="1:20" ht="31.5" x14ac:dyDescent="0.25">
      <c r="A11" s="8">
        <f t="shared" si="2"/>
        <v>4</v>
      </c>
      <c r="B11" s="2" t="s">
        <v>59</v>
      </c>
      <c r="C11" s="40" t="s">
        <v>18</v>
      </c>
      <c r="N11" t="s">
        <v>48</v>
      </c>
      <c r="O11" s="45">
        <v>2</v>
      </c>
      <c r="P11" s="45">
        <v>2</v>
      </c>
      <c r="Q11" s="45">
        <f t="shared" si="0"/>
        <v>2</v>
      </c>
      <c r="R11" s="45">
        <f t="shared" si="1"/>
        <v>0</v>
      </c>
      <c r="S11" s="45"/>
      <c r="T11" s="45">
        <f t="shared" si="3"/>
        <v>0</v>
      </c>
    </row>
    <row r="12" spans="1:20" ht="47.25" x14ac:dyDescent="0.25">
      <c r="A12" s="8">
        <f t="shared" si="2"/>
        <v>5</v>
      </c>
      <c r="B12" s="2" t="s">
        <v>60</v>
      </c>
      <c r="C12" s="40" t="s">
        <v>18</v>
      </c>
      <c r="N12" t="s">
        <v>48</v>
      </c>
      <c r="O12" s="45">
        <v>2</v>
      </c>
      <c r="P12" s="45">
        <v>2</v>
      </c>
      <c r="Q12" s="45">
        <f t="shared" si="0"/>
        <v>2</v>
      </c>
      <c r="R12" s="45">
        <f>IF(AND(C12="n",P12&gt;1),1,0)</f>
        <v>0</v>
      </c>
      <c r="S12" s="45"/>
      <c r="T12" s="45"/>
    </row>
    <row r="13" spans="1:20" ht="47.25" x14ac:dyDescent="0.25">
      <c r="A13" s="8">
        <f t="shared" si="2"/>
        <v>6</v>
      </c>
      <c r="B13" s="2" t="s">
        <v>61</v>
      </c>
      <c r="C13" s="40" t="s">
        <v>19</v>
      </c>
      <c r="N13" t="s">
        <v>49</v>
      </c>
      <c r="O13" s="45">
        <v>3</v>
      </c>
      <c r="P13" s="45">
        <v>3</v>
      </c>
      <c r="Q13" s="45">
        <f t="shared" si="0"/>
        <v>0</v>
      </c>
      <c r="R13" s="45">
        <f t="shared" ref="R13:R21" si="4">IF(AND(C13="n",P13&gt;1),1,0)</f>
        <v>1</v>
      </c>
      <c r="S13" s="45"/>
      <c r="T13" s="45">
        <f t="shared" si="3"/>
        <v>1</v>
      </c>
    </row>
    <row r="14" spans="1:20" ht="31.5" x14ac:dyDescent="0.25">
      <c r="A14" s="8">
        <f t="shared" si="2"/>
        <v>7</v>
      </c>
      <c r="B14" s="2" t="s">
        <v>62</v>
      </c>
      <c r="C14" s="40" t="s">
        <v>18</v>
      </c>
      <c r="N14" t="s">
        <v>49</v>
      </c>
      <c r="O14" s="45">
        <v>3</v>
      </c>
      <c r="P14" s="45">
        <v>2</v>
      </c>
      <c r="Q14" s="45">
        <f t="shared" si="0"/>
        <v>2</v>
      </c>
      <c r="R14" s="45">
        <f t="shared" si="4"/>
        <v>0</v>
      </c>
      <c r="S14" s="46"/>
      <c r="T14" s="45"/>
    </row>
    <row r="15" spans="1:20" ht="31.5" x14ac:dyDescent="0.25">
      <c r="A15" s="8">
        <f t="shared" si="2"/>
        <v>8</v>
      </c>
      <c r="B15" s="2" t="s">
        <v>63</v>
      </c>
      <c r="C15" s="40" t="s">
        <v>19</v>
      </c>
      <c r="N15" t="s">
        <v>49</v>
      </c>
      <c r="O15" s="45">
        <v>3</v>
      </c>
      <c r="P15" s="45">
        <v>3</v>
      </c>
      <c r="Q15" s="45">
        <f t="shared" si="0"/>
        <v>0</v>
      </c>
      <c r="R15" s="45">
        <f t="shared" si="4"/>
        <v>1</v>
      </c>
      <c r="S15" s="46"/>
      <c r="T15" s="45"/>
    </row>
    <row r="16" spans="1:20" ht="47.25" x14ac:dyDescent="0.25">
      <c r="A16" s="8">
        <f t="shared" si="2"/>
        <v>9</v>
      </c>
      <c r="B16" s="2" t="s">
        <v>64</v>
      </c>
      <c r="C16" s="40" t="s">
        <v>18</v>
      </c>
      <c r="N16" t="s">
        <v>49</v>
      </c>
      <c r="O16" s="45">
        <v>3</v>
      </c>
      <c r="P16" s="45">
        <v>2</v>
      </c>
      <c r="Q16" s="45">
        <f t="shared" si="0"/>
        <v>2</v>
      </c>
      <c r="R16" s="45">
        <f t="shared" si="4"/>
        <v>0</v>
      </c>
      <c r="S16" s="46"/>
      <c r="T16" s="45">
        <f t="shared" si="3"/>
        <v>0</v>
      </c>
    </row>
    <row r="17" spans="1:20" ht="31.5" x14ac:dyDescent="0.25">
      <c r="A17" s="8">
        <f t="shared" si="2"/>
        <v>10</v>
      </c>
      <c r="B17" s="2" t="s">
        <v>39</v>
      </c>
      <c r="C17" s="40" t="s">
        <v>19</v>
      </c>
      <c r="N17" t="s">
        <v>49</v>
      </c>
      <c r="O17" s="45">
        <v>3</v>
      </c>
      <c r="P17" s="45">
        <v>2</v>
      </c>
      <c r="Q17" s="45">
        <f t="shared" si="0"/>
        <v>0</v>
      </c>
      <c r="R17" s="45">
        <f t="shared" si="4"/>
        <v>1</v>
      </c>
      <c r="S17" s="45"/>
      <c r="T17" s="45">
        <f t="shared" si="3"/>
        <v>1</v>
      </c>
    </row>
    <row r="18" spans="1:20" ht="31.5" x14ac:dyDescent="0.25">
      <c r="A18" s="8">
        <f t="shared" si="2"/>
        <v>11</v>
      </c>
      <c r="B18" s="2" t="s">
        <v>65</v>
      </c>
      <c r="C18" s="40" t="s">
        <v>18</v>
      </c>
      <c r="N18" t="s">
        <v>42</v>
      </c>
      <c r="O18" s="45">
        <v>4</v>
      </c>
      <c r="P18" s="45">
        <v>1</v>
      </c>
      <c r="Q18" s="45">
        <f t="shared" ref="Q18:Q32" si="5">IF(C18="j",+P18*1,0)</f>
        <v>1</v>
      </c>
      <c r="R18" s="45">
        <f t="shared" si="4"/>
        <v>0</v>
      </c>
      <c r="S18" s="45"/>
      <c r="T18" s="45">
        <f t="shared" si="3"/>
        <v>0</v>
      </c>
    </row>
    <row r="19" spans="1:20" ht="31.5" x14ac:dyDescent="0.25">
      <c r="A19" s="8">
        <f t="shared" si="2"/>
        <v>12</v>
      </c>
      <c r="B19" s="2" t="s">
        <v>40</v>
      </c>
      <c r="C19" s="40" t="s">
        <v>18</v>
      </c>
      <c r="N19" t="s">
        <v>42</v>
      </c>
      <c r="O19" s="45">
        <v>4</v>
      </c>
      <c r="P19" s="45">
        <v>3</v>
      </c>
      <c r="Q19" s="45">
        <f t="shared" si="5"/>
        <v>3</v>
      </c>
      <c r="R19" s="45">
        <f t="shared" si="4"/>
        <v>0</v>
      </c>
      <c r="S19" s="45">
        <f t="shared" ref="S19" si="6">IF(AND(C19="n",P19&gt;1),1,0)</f>
        <v>0</v>
      </c>
      <c r="T19" s="45">
        <f t="shared" si="3"/>
        <v>0</v>
      </c>
    </row>
    <row r="20" spans="1:20" ht="47.25" x14ac:dyDescent="0.25">
      <c r="A20" s="8">
        <f t="shared" si="2"/>
        <v>13</v>
      </c>
      <c r="B20" s="2" t="s">
        <v>70</v>
      </c>
      <c r="C20" s="40" t="s">
        <v>18</v>
      </c>
      <c r="N20" t="s">
        <v>42</v>
      </c>
      <c r="O20" s="45">
        <v>4</v>
      </c>
      <c r="P20" s="45">
        <v>2</v>
      </c>
      <c r="Q20" s="45">
        <f t="shared" si="5"/>
        <v>2</v>
      </c>
      <c r="R20" s="45">
        <f t="shared" si="4"/>
        <v>0</v>
      </c>
      <c r="S20" s="45">
        <f>IF(AND(C20="n",P20&gt;1),1,0)</f>
        <v>0</v>
      </c>
      <c r="T20" s="45">
        <f t="shared" si="3"/>
        <v>0</v>
      </c>
    </row>
    <row r="21" spans="1:20" ht="47.25" x14ac:dyDescent="0.25">
      <c r="A21" s="8">
        <f t="shared" si="2"/>
        <v>14</v>
      </c>
      <c r="B21" s="2" t="s">
        <v>71</v>
      </c>
      <c r="C21" s="40" t="s">
        <v>18</v>
      </c>
      <c r="N21" t="s">
        <v>42</v>
      </c>
      <c r="O21" s="45">
        <v>4</v>
      </c>
      <c r="P21" s="45">
        <v>2</v>
      </c>
      <c r="Q21" s="45">
        <f t="shared" si="5"/>
        <v>2</v>
      </c>
      <c r="R21" s="45">
        <f t="shared" si="4"/>
        <v>0</v>
      </c>
      <c r="S21" s="45"/>
      <c r="T21" s="45">
        <f>IF(AND(C21="n",P21&gt;1),1,0)</f>
        <v>0</v>
      </c>
    </row>
    <row r="22" spans="1:20" ht="31.5" x14ac:dyDescent="0.25">
      <c r="A22" s="8">
        <f t="shared" si="2"/>
        <v>15</v>
      </c>
      <c r="B22" s="2" t="s">
        <v>35</v>
      </c>
      <c r="C22" s="40" t="s">
        <v>19</v>
      </c>
      <c r="N22" t="s">
        <v>42</v>
      </c>
      <c r="O22" s="45">
        <v>4</v>
      </c>
      <c r="P22" s="45">
        <v>1</v>
      </c>
      <c r="Q22" s="45">
        <f t="shared" si="5"/>
        <v>0</v>
      </c>
      <c r="R22" s="46"/>
      <c r="S22" s="45">
        <f>IF(AND(C22="n",P22&gt;1),1,0)</f>
        <v>0</v>
      </c>
      <c r="T22" s="45"/>
    </row>
    <row r="23" spans="1:20" ht="47.25" x14ac:dyDescent="0.25">
      <c r="A23" s="8">
        <f t="shared" si="2"/>
        <v>16</v>
      </c>
      <c r="B23" s="2" t="s">
        <v>72</v>
      </c>
      <c r="C23" s="40" t="s">
        <v>19</v>
      </c>
      <c r="N23" t="s">
        <v>42</v>
      </c>
      <c r="O23" s="45">
        <v>4</v>
      </c>
      <c r="P23" s="45">
        <v>3</v>
      </c>
      <c r="Q23" s="45">
        <f t="shared" si="5"/>
        <v>0</v>
      </c>
      <c r="R23" s="45"/>
      <c r="S23" s="45">
        <f>IF(AND(C23="n",P23&gt;1),1,0)</f>
        <v>1</v>
      </c>
      <c r="T23" s="46"/>
    </row>
    <row r="24" spans="1:20" ht="63" x14ac:dyDescent="0.25">
      <c r="A24" s="8">
        <f t="shared" si="2"/>
        <v>17</v>
      </c>
      <c r="B24" s="2" t="s">
        <v>73</v>
      </c>
      <c r="C24" s="40" t="s">
        <v>18</v>
      </c>
      <c r="N24" t="s">
        <v>42</v>
      </c>
      <c r="O24" s="45">
        <v>4</v>
      </c>
      <c r="P24" s="45">
        <v>2</v>
      </c>
      <c r="Q24" s="45">
        <f t="shared" si="5"/>
        <v>2</v>
      </c>
      <c r="R24" s="45"/>
      <c r="S24" s="45">
        <f>IF(AND(C24="n",P24&gt;1),1,0)</f>
        <v>0</v>
      </c>
      <c r="T24" s="45">
        <f>IF(AND(D24="n",Q24&gt;1),1,0)</f>
        <v>0</v>
      </c>
    </row>
    <row r="25" spans="1:20" ht="47.25" x14ac:dyDescent="0.25">
      <c r="A25" s="8">
        <f t="shared" si="2"/>
        <v>18</v>
      </c>
      <c r="B25" s="2" t="s">
        <v>44</v>
      </c>
      <c r="C25" s="40" t="s">
        <v>18</v>
      </c>
      <c r="N25" t="s">
        <v>45</v>
      </c>
      <c r="O25" s="45">
        <v>5</v>
      </c>
      <c r="P25" s="45">
        <v>3</v>
      </c>
      <c r="Q25" s="45">
        <f t="shared" si="5"/>
        <v>3</v>
      </c>
      <c r="R25" s="46"/>
      <c r="S25" s="45">
        <f>IF(AND(C25="n",P25&gt;1),1,0)</f>
        <v>0</v>
      </c>
      <c r="T25" s="45"/>
    </row>
    <row r="26" spans="1:20" ht="63" x14ac:dyDescent="0.25">
      <c r="A26" s="8">
        <f t="shared" si="2"/>
        <v>19</v>
      </c>
      <c r="B26" s="2" t="s">
        <v>74</v>
      </c>
      <c r="C26" s="40" t="s">
        <v>19</v>
      </c>
      <c r="N26" t="s">
        <v>45</v>
      </c>
      <c r="O26" s="45">
        <v>5</v>
      </c>
      <c r="P26" s="45">
        <v>2</v>
      </c>
      <c r="Q26" s="45">
        <f t="shared" si="5"/>
        <v>0</v>
      </c>
      <c r="R26" s="46"/>
      <c r="S26" s="45">
        <f t="shared" ref="S26" si="7">IF(AND(C26="n",P26&gt;1),1,0)</f>
        <v>1</v>
      </c>
      <c r="T26" s="46"/>
    </row>
    <row r="27" spans="1:20" ht="47.25" x14ac:dyDescent="0.25">
      <c r="A27" s="8">
        <f t="shared" si="2"/>
        <v>20</v>
      </c>
      <c r="B27" s="2" t="s">
        <v>66</v>
      </c>
      <c r="C27" s="40" t="s">
        <v>18</v>
      </c>
      <c r="N27" t="s">
        <v>47</v>
      </c>
      <c r="O27" s="45">
        <v>6</v>
      </c>
      <c r="P27" s="45">
        <v>3</v>
      </c>
      <c r="Q27" s="45">
        <f t="shared" si="5"/>
        <v>3</v>
      </c>
      <c r="R27" s="45">
        <f t="shared" ref="R27:R32" si="8">IF(AND(C27="n",P27&gt;1),1,0)</f>
        <v>0</v>
      </c>
      <c r="S27" s="45"/>
      <c r="T27" s="45">
        <f>IF(AND(C27="n",P27&gt;1),1,0)</f>
        <v>0</v>
      </c>
    </row>
    <row r="28" spans="1:20" ht="47.25" x14ac:dyDescent="0.25">
      <c r="A28" s="8">
        <f t="shared" si="2"/>
        <v>21</v>
      </c>
      <c r="B28" s="2" t="s">
        <v>67</v>
      </c>
      <c r="C28" s="40" t="s">
        <v>18</v>
      </c>
      <c r="N28" t="s">
        <v>47</v>
      </c>
      <c r="O28" s="45">
        <v>6</v>
      </c>
      <c r="P28" s="45">
        <v>2</v>
      </c>
      <c r="Q28" s="45">
        <f t="shared" si="5"/>
        <v>2</v>
      </c>
      <c r="R28" s="45">
        <f t="shared" si="8"/>
        <v>0</v>
      </c>
      <c r="S28" s="45"/>
      <c r="T28" s="45"/>
    </row>
    <row r="29" spans="1:20" ht="31.5" x14ac:dyDescent="0.25">
      <c r="A29" s="8">
        <f t="shared" si="2"/>
        <v>22</v>
      </c>
      <c r="B29" s="2" t="s">
        <v>43</v>
      </c>
      <c r="C29" s="40" t="s">
        <v>19</v>
      </c>
      <c r="N29" t="s">
        <v>47</v>
      </c>
      <c r="O29" s="45">
        <v>6</v>
      </c>
      <c r="P29" s="45">
        <v>3</v>
      </c>
      <c r="Q29" s="45">
        <f t="shared" si="5"/>
        <v>0</v>
      </c>
      <c r="R29" s="45">
        <f t="shared" si="8"/>
        <v>1</v>
      </c>
      <c r="S29" s="46"/>
      <c r="T29" s="45"/>
    </row>
    <row r="30" spans="1:20" ht="47.25" x14ac:dyDescent="0.25">
      <c r="A30" s="8">
        <f t="shared" si="2"/>
        <v>23</v>
      </c>
      <c r="B30" s="2" t="s">
        <v>68</v>
      </c>
      <c r="C30" s="40" t="s">
        <v>18</v>
      </c>
      <c r="N30" t="s">
        <v>47</v>
      </c>
      <c r="O30" s="45">
        <v>6</v>
      </c>
      <c r="P30" s="45">
        <v>3</v>
      </c>
      <c r="Q30" s="45">
        <f t="shared" si="5"/>
        <v>3</v>
      </c>
      <c r="R30" s="45">
        <f t="shared" si="8"/>
        <v>0</v>
      </c>
      <c r="S30" s="46"/>
      <c r="T30" s="45">
        <f>IF(AND(C30="n",P30&gt;1),1,0)</f>
        <v>0</v>
      </c>
    </row>
    <row r="31" spans="1:20" ht="47.25" x14ac:dyDescent="0.25">
      <c r="A31" s="8">
        <f t="shared" si="2"/>
        <v>24</v>
      </c>
      <c r="B31" s="2" t="s">
        <v>69</v>
      </c>
      <c r="C31" s="40" t="s">
        <v>19</v>
      </c>
      <c r="N31" t="s">
        <v>52</v>
      </c>
      <c r="O31" s="45">
        <v>1</v>
      </c>
      <c r="P31" s="45">
        <v>2</v>
      </c>
      <c r="Q31" s="45">
        <f t="shared" ref="Q31" si="9">IF(C31="j",+P31*1,0)</f>
        <v>0</v>
      </c>
      <c r="R31" s="45">
        <f t="shared" ref="R31" si="10">IF(AND(C31="n",P31&gt;1),1,0)</f>
        <v>1</v>
      </c>
      <c r="S31" s="46"/>
      <c r="T31" s="45">
        <f>IF(AND(C31="n",P31&gt;1),1,0)</f>
        <v>1</v>
      </c>
    </row>
    <row r="32" spans="1:20" ht="31.5" x14ac:dyDescent="0.25">
      <c r="A32" s="8">
        <f t="shared" si="2"/>
        <v>25</v>
      </c>
      <c r="B32" s="2" t="s">
        <v>46</v>
      </c>
      <c r="C32" s="40" t="s">
        <v>19</v>
      </c>
      <c r="N32" t="s">
        <v>52</v>
      </c>
      <c r="O32" s="45">
        <v>1</v>
      </c>
      <c r="P32" s="45">
        <v>1</v>
      </c>
      <c r="Q32" s="45">
        <f t="shared" si="5"/>
        <v>0</v>
      </c>
      <c r="R32" s="45">
        <f t="shared" si="8"/>
        <v>0</v>
      </c>
      <c r="S32" s="46"/>
      <c r="T32" s="46"/>
    </row>
    <row r="33" spans="1:20" ht="15.75" x14ac:dyDescent="0.25">
      <c r="A33" s="2"/>
      <c r="B33" s="2"/>
    </row>
    <row r="34" spans="1:20" ht="15.75" x14ac:dyDescent="0.25">
      <c r="A34" s="5"/>
      <c r="B34" s="5"/>
      <c r="C34" s="6"/>
      <c r="D34" s="6"/>
      <c r="O34" s="6"/>
      <c r="P34" s="6"/>
      <c r="Q34" s="6"/>
      <c r="R34" s="6"/>
      <c r="S34" s="6"/>
      <c r="T34" s="6"/>
    </row>
    <row r="35" spans="1:20" ht="15.75" x14ac:dyDescent="0.25">
      <c r="A35" s="2"/>
      <c r="B35" s="2"/>
      <c r="O35">
        <f>SUBTOTAL(2,O7:O34)</f>
        <v>25</v>
      </c>
      <c r="P35">
        <f t="shared" ref="P35:T35" si="11">SUBTOTAL(9,P7:P34)</f>
        <v>55</v>
      </c>
      <c r="Q35">
        <f t="shared" si="11"/>
        <v>30</v>
      </c>
      <c r="R35">
        <f t="shared" si="11"/>
        <v>7</v>
      </c>
      <c r="S35">
        <f t="shared" si="11"/>
        <v>2</v>
      </c>
      <c r="T35">
        <f t="shared" si="11"/>
        <v>5</v>
      </c>
    </row>
    <row r="36" spans="1:20" ht="15.75" x14ac:dyDescent="0.25">
      <c r="A36" s="2"/>
      <c r="B36" s="2"/>
    </row>
  </sheetData>
  <sheetProtection selectLockedCells="1"/>
  <autoFilter ref="A7:T33"/>
  <mergeCells count="2">
    <mergeCell ref="R6:T6"/>
    <mergeCell ref="O6:Q6"/>
  </mergeCells>
  <dataValidations count="1">
    <dataValidation type="list" allowBlank="1" showInputMessage="1" showErrorMessage="1" sqref="C8:C32">
      <formula1>" ,j,n"</formula1>
    </dataValidation>
  </dataValidation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1"/>
  <sheetViews>
    <sheetView workbookViewId="0">
      <selection activeCell="B21" sqref="B21"/>
    </sheetView>
  </sheetViews>
  <sheetFormatPr baseColWidth="10" defaultRowHeight="15" x14ac:dyDescent="0.25"/>
  <cols>
    <col min="1" max="1" width="6.7109375" customWidth="1"/>
    <col min="2" max="2" width="39.7109375" customWidth="1"/>
    <col min="3" max="3" width="14.5703125" customWidth="1"/>
  </cols>
  <sheetData>
    <row r="1" spans="1:5" ht="15.75" x14ac:dyDescent="0.25">
      <c r="A1" s="22" t="str">
        <f>+Eingaben!A1</f>
        <v>RO-BUST DSDS-Selbsteinschätzung / Arztpraxen</v>
      </c>
    </row>
    <row r="3" spans="1:5" x14ac:dyDescent="0.25">
      <c r="B3" s="3" t="str">
        <f ca="1">"Auswertung für: "&amp;Firma&amp;" / Stand "&amp;TEXT(Durchführung,"TT.MM.JJJJ")</f>
        <v>Auswertung für: Praxisbezeichnung / Stand 02.04.2018</v>
      </c>
    </row>
    <row r="4" spans="1:5" x14ac:dyDescent="0.25">
      <c r="A4" s="3"/>
      <c r="B4" s="3" t="str">
        <f>+Eingaben!A6</f>
        <v>Fragenkatalog 1: Datensicherheit / Datenschutz / DSGVO</v>
      </c>
    </row>
    <row r="6" spans="1:5" x14ac:dyDescent="0.25">
      <c r="A6" s="14" t="s">
        <v>6</v>
      </c>
      <c r="B6" s="11" t="s">
        <v>55</v>
      </c>
      <c r="C6" s="13" t="s">
        <v>5</v>
      </c>
      <c r="D6" s="12" t="s">
        <v>3</v>
      </c>
      <c r="E6" s="12" t="s">
        <v>1</v>
      </c>
    </row>
    <row r="7" spans="1:5" x14ac:dyDescent="0.25">
      <c r="A7" s="16">
        <v>1</v>
      </c>
      <c r="B7" s="17" t="s">
        <v>50</v>
      </c>
      <c r="C7" s="18">
        <f t="shared" ref="C7:C13" si="0">+E7/D7</f>
        <v>0.25</v>
      </c>
      <c r="D7" s="10">
        <f t="shared" ref="D7:D12" si="1">SUMIF(Bereich,A7,Gewichtung)</f>
        <v>4</v>
      </c>
      <c r="E7" s="10">
        <f t="shared" ref="E7:E12" si="2">SUMIF(Bereich,A7,Wertung)</f>
        <v>1</v>
      </c>
    </row>
    <row r="8" spans="1:5" x14ac:dyDescent="0.25">
      <c r="A8" s="16">
        <v>2</v>
      </c>
      <c r="B8" s="17" t="s">
        <v>25</v>
      </c>
      <c r="C8" s="18">
        <f t="shared" si="0"/>
        <v>0.44444444444444442</v>
      </c>
      <c r="D8" s="10">
        <f t="shared" si="1"/>
        <v>9</v>
      </c>
      <c r="E8" s="10">
        <f t="shared" si="2"/>
        <v>4</v>
      </c>
    </row>
    <row r="9" spans="1:5" x14ac:dyDescent="0.25">
      <c r="A9" s="16">
        <v>3</v>
      </c>
      <c r="B9" s="17" t="s">
        <v>56</v>
      </c>
      <c r="C9" s="18">
        <f t="shared" si="0"/>
        <v>0.33333333333333331</v>
      </c>
      <c r="D9" s="10">
        <f t="shared" si="1"/>
        <v>12</v>
      </c>
      <c r="E9" s="10">
        <f t="shared" si="2"/>
        <v>4</v>
      </c>
    </row>
    <row r="10" spans="1:5" x14ac:dyDescent="0.25">
      <c r="A10" s="16">
        <v>4</v>
      </c>
      <c r="B10" s="17" t="s">
        <v>26</v>
      </c>
      <c r="C10" s="18">
        <f t="shared" si="0"/>
        <v>0.7142857142857143</v>
      </c>
      <c r="D10" s="10">
        <f t="shared" si="1"/>
        <v>14</v>
      </c>
      <c r="E10" s="10">
        <f t="shared" si="2"/>
        <v>10</v>
      </c>
    </row>
    <row r="11" spans="1:5" x14ac:dyDescent="0.25">
      <c r="A11" s="16">
        <v>5</v>
      </c>
      <c r="B11" s="17" t="s">
        <v>54</v>
      </c>
      <c r="C11" s="18">
        <f t="shared" si="0"/>
        <v>0.6</v>
      </c>
      <c r="D11" s="10">
        <f t="shared" si="1"/>
        <v>5</v>
      </c>
      <c r="E11" s="10">
        <f t="shared" si="2"/>
        <v>3</v>
      </c>
    </row>
    <row r="12" spans="1:5" x14ac:dyDescent="0.25">
      <c r="A12" s="19">
        <v>6</v>
      </c>
      <c r="B12" s="20" t="s">
        <v>53</v>
      </c>
      <c r="C12" s="21">
        <f t="shared" si="0"/>
        <v>0.72727272727272729</v>
      </c>
      <c r="D12" s="10">
        <f t="shared" si="1"/>
        <v>11</v>
      </c>
      <c r="E12" s="10">
        <f t="shared" si="2"/>
        <v>8</v>
      </c>
    </row>
    <row r="13" spans="1:5" x14ac:dyDescent="0.25">
      <c r="A13" s="48" t="s">
        <v>7</v>
      </c>
      <c r="B13" s="48"/>
      <c r="C13" s="49">
        <f t="shared" si="0"/>
        <v>0.54545454545454541</v>
      </c>
      <c r="D13" s="15">
        <f>SUM(D6:D12)</f>
        <v>55</v>
      </c>
      <c r="E13" s="15">
        <f>SUM(E6:E12)</f>
        <v>30</v>
      </c>
    </row>
    <row r="15" spans="1:5" x14ac:dyDescent="0.25">
      <c r="B15" s="23" t="s">
        <v>10</v>
      </c>
    </row>
    <row r="16" spans="1:5" ht="48" customHeight="1" x14ac:dyDescent="0.25">
      <c r="B16" s="54" t="str">
        <f>VLOOKUP(Auswertung!C13,DS_Niveau,2,1)</f>
        <v>Datenschutz und Datensicherheit sind mängelbehaftet - hoher Handlungsbedarf!</v>
      </c>
    </row>
    <row r="18" spans="2:3" x14ac:dyDescent="0.25">
      <c r="B18" s="32" t="s">
        <v>15</v>
      </c>
      <c r="C18" s="35" t="s">
        <v>16</v>
      </c>
    </row>
    <row r="19" spans="2:3" x14ac:dyDescent="0.25">
      <c r="B19" s="33" t="str">
        <f>+Eingaben!R7</f>
        <v>Organisation und Führung</v>
      </c>
      <c r="C19" s="36">
        <f>+Eingaben!R35</f>
        <v>7</v>
      </c>
    </row>
    <row r="20" spans="2:3" x14ac:dyDescent="0.25">
      <c r="B20" s="34" t="str">
        <f>+Eingaben!S7</f>
        <v>Technische Sicherheit</v>
      </c>
      <c r="C20" s="37">
        <f>+Eingaben!S35</f>
        <v>2</v>
      </c>
    </row>
    <row r="21" spans="2:3" x14ac:dyDescent="0.25">
      <c r="B21" s="24" t="str">
        <f>+Eingaben!T7</f>
        <v>Dokumentationspflichten</v>
      </c>
      <c r="C21" s="38">
        <f>+Eingaben!T35</f>
        <v>5</v>
      </c>
    </row>
  </sheetData>
  <sheetProtection sheet="1" objects="1" scenarios="1" selectLockedCells="1" selectUnlockedCells="1"/>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
  <sheetViews>
    <sheetView workbookViewId="0">
      <selection activeCell="B1" sqref="B1"/>
    </sheetView>
  </sheetViews>
  <sheetFormatPr baseColWidth="10" defaultRowHeight="15" x14ac:dyDescent="0.25"/>
  <cols>
    <col min="2" max="2" width="84" customWidth="1"/>
  </cols>
  <sheetData>
    <row r="2" spans="1:2" x14ac:dyDescent="0.25">
      <c r="A2" t="s">
        <v>9</v>
      </c>
    </row>
    <row r="3" spans="1:2" x14ac:dyDescent="0.25">
      <c r="A3" s="9">
        <v>0</v>
      </c>
      <c r="B3" s="53" t="s">
        <v>30</v>
      </c>
    </row>
    <row r="4" spans="1:2" x14ac:dyDescent="0.25">
      <c r="A4" s="9">
        <v>0.25</v>
      </c>
      <c r="B4" s="53" t="s">
        <v>29</v>
      </c>
    </row>
    <row r="5" spans="1:2" x14ac:dyDescent="0.25">
      <c r="A5" s="9">
        <v>0.5</v>
      </c>
      <c r="B5" s="53" t="s">
        <v>31</v>
      </c>
    </row>
    <row r="6" spans="1:2" ht="30" x14ac:dyDescent="0.25">
      <c r="A6" s="9">
        <v>0.65</v>
      </c>
      <c r="B6" s="53" t="s">
        <v>32</v>
      </c>
    </row>
    <row r="7" spans="1:2" ht="30" x14ac:dyDescent="0.25">
      <c r="A7" s="9">
        <v>0.8</v>
      </c>
      <c r="B7" s="53" t="s">
        <v>33</v>
      </c>
    </row>
    <row r="8" spans="1:2" x14ac:dyDescent="0.25">
      <c r="A8" s="9">
        <v>1</v>
      </c>
      <c r="B8" s="53" t="s">
        <v>34</v>
      </c>
    </row>
    <row r="9" spans="1:2" x14ac:dyDescent="0.25">
      <c r="B9" s="53"/>
    </row>
    <row r="10" spans="1:2" x14ac:dyDescent="0.25">
      <c r="B10" s="53"/>
    </row>
    <row r="11" spans="1:2" x14ac:dyDescent="0.25">
      <c r="A11" s="9">
        <f>+Auswertung!C13</f>
        <v>0.54545454545454541</v>
      </c>
      <c r="B11" s="53" t="str">
        <f>VLOOKUP(Auswertung!C13,DS_Niveau,2,1)</f>
        <v>Datenschutz und Datensicherheit sind mängelbehaftet - hoher Handlungsbedarf!</v>
      </c>
    </row>
  </sheetData>
  <sheetProtection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11</vt:i4>
      </vt:variant>
    </vt:vector>
  </HeadingPairs>
  <TitlesOfParts>
    <vt:vector size="14" baseType="lpstr">
      <vt:lpstr>Eingaben</vt:lpstr>
      <vt:lpstr>Auswertung</vt:lpstr>
      <vt:lpstr>Tabs</vt:lpstr>
      <vt:lpstr>Bereich</vt:lpstr>
      <vt:lpstr>Datum</vt:lpstr>
      <vt:lpstr>Dokumentationspflichten</vt:lpstr>
      <vt:lpstr>Eingaben!Druckbereich</vt:lpstr>
      <vt:lpstr>DS_Niveau</vt:lpstr>
      <vt:lpstr>DS_Recht</vt:lpstr>
      <vt:lpstr>Durchführung</vt:lpstr>
      <vt:lpstr>Firma</vt:lpstr>
      <vt:lpstr>Gewichtung</vt:lpstr>
      <vt:lpstr>IT_Sicherheit</vt:lpstr>
      <vt:lpstr>Wertung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woive</dc:creator>
  <cp:lastModifiedBy>woive</cp:lastModifiedBy>
  <dcterms:created xsi:type="dcterms:W3CDTF">2018-02-12T11:18:29Z</dcterms:created>
  <dcterms:modified xsi:type="dcterms:W3CDTF">2018-04-02T13:23:33Z</dcterms:modified>
</cp:coreProperties>
</file>